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O:\LisaR\COMMERCE FUNDS\MISA\MISA SkillSource Forms\"/>
    </mc:Choice>
  </mc:AlternateContent>
  <xr:revisionPtr revIDLastSave="0" documentId="13_ncr:1_{190DE18D-816A-4C5B-9C88-DAF9D204B77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vings" sheetId="1" r:id="rId1"/>
  </sheets>
  <definedNames>
    <definedName name="_xlnm.Print_Area" localSheetId="0">Savings!$A$1:$J$39</definedName>
    <definedName name="_xlnm.Print_Titles" localSheetId="0">Savings!$26:$26</definedName>
    <definedName name="randrate">Savings!$J$21</definedName>
    <definedName name="solver_adj" localSheetId="0" hidden="1">Savings!$F$7,Savings!$F$9,Savings!$F$6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Savings!$J$9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1000</definedName>
    <definedName name="valuevx">42.314159</definedName>
    <definedName name="vertex42_copyright" hidden="1">"© 2008-2017 Vertex42 LLC"</definedName>
    <definedName name="vertex42_id" hidden="1">"retirement-savings-calculator.xlsx"</definedName>
    <definedName name="vertex42_title" hidden="1">"Retirement Savings Calculator"</definedName>
  </definedNames>
  <calcPr calcId="191029"/>
</workbook>
</file>

<file path=xl/calcChain.xml><?xml version="1.0" encoding="utf-8"?>
<calcChain xmlns="http://schemas.openxmlformats.org/spreadsheetml/2006/main">
  <c r="F11" i="1" l="1"/>
  <c r="F10" i="1"/>
  <c r="L3" i="1"/>
  <c r="X27" i="1"/>
  <c r="E40" i="1"/>
  <c r="F40" i="1" l="1"/>
  <c r="F13" i="1"/>
  <c r="E28" i="1"/>
  <c r="F28" i="1"/>
  <c r="X28" i="1"/>
  <c r="F14" i="1" l="1"/>
  <c r="G28" i="1" s="1"/>
  <c r="H28" i="1" s="1"/>
  <c r="I28" i="1" s="1"/>
  <c r="L2" i="1"/>
  <c r="A29" i="1" s="1"/>
  <c r="E29" i="1" s="1"/>
  <c r="F19" i="1" l="1"/>
  <c r="F20" i="1" s="1"/>
  <c r="G40" i="1"/>
  <c r="I40" i="1" s="1"/>
  <c r="A30" i="1"/>
  <c r="E30" i="1" s="1"/>
  <c r="G29" i="1"/>
  <c r="F29" i="1"/>
  <c r="J28" i="1"/>
  <c r="K28" i="1" s="1"/>
  <c r="H29" i="1" l="1"/>
  <c r="A31" i="1"/>
  <c r="F30" i="1"/>
  <c r="X29" i="1"/>
  <c r="A32" i="1" l="1"/>
  <c r="E31" i="1"/>
  <c r="G30" i="1"/>
  <c r="H30" i="1" s="1"/>
  <c r="X30" i="1"/>
  <c r="A33" i="1" l="1"/>
  <c r="E32" i="1"/>
  <c r="I29" i="1"/>
  <c r="J29" i="1"/>
  <c r="A34" i="1" l="1"/>
  <c r="E33" i="1"/>
  <c r="I30" i="1"/>
  <c r="K29" i="1"/>
  <c r="A35" i="1" l="1"/>
  <c r="E34" i="1"/>
  <c r="J30" i="1"/>
  <c r="E35" i="1" l="1"/>
  <c r="A36" i="1"/>
  <c r="K30" i="1"/>
  <c r="E36" i="1" l="1"/>
  <c r="L5" i="1"/>
  <c r="A37" i="1" l="1"/>
  <c r="J31" i="1"/>
  <c r="F31" i="1"/>
  <c r="X31" i="1"/>
  <c r="K31" i="1"/>
  <c r="A39" i="1" l="1"/>
  <c r="A38" i="1"/>
  <c r="G31" i="1"/>
  <c r="F38" i="1" l="1"/>
  <c r="E38" i="1"/>
  <c r="G38" i="1" s="1"/>
  <c r="H38" i="1" s="1"/>
  <c r="H31" i="1"/>
  <c r="I31" i="1" s="1"/>
  <c r="K34" i="1" l="1"/>
  <c r="K37" i="1"/>
  <c r="X37" i="1"/>
  <c r="G36" i="1"/>
  <c r="G35" i="1"/>
  <c r="G33" i="1"/>
  <c r="G32" i="1"/>
  <c r="K33" i="1"/>
  <c r="X33" i="1"/>
  <c r="F33" i="1"/>
  <c r="X34" i="1"/>
  <c r="F34" i="1"/>
  <c r="K32" i="1"/>
  <c r="X32" i="1"/>
  <c r="F32" i="1"/>
  <c r="K36" i="1"/>
  <c r="F36" i="1"/>
  <c r="X36" i="1"/>
  <c r="K35" i="1"/>
  <c r="X35" i="1"/>
  <c r="J34" i="1"/>
  <c r="F35" i="1"/>
  <c r="L7" i="1" l="1"/>
  <c r="H33" i="1"/>
  <c r="H32" i="1"/>
  <c r="I32" i="1" s="1"/>
  <c r="H35" i="1"/>
  <c r="H36" i="1"/>
  <c r="J35" i="1"/>
  <c r="J36" i="1"/>
  <c r="J32" i="1"/>
  <c r="F37" i="1"/>
  <c r="J33" i="1"/>
  <c r="F39" i="1"/>
  <c r="K39" i="1"/>
  <c r="E37" i="1"/>
  <c r="G37" i="1" s="1"/>
  <c r="G34" i="1"/>
  <c r="H34" i="1" s="1"/>
  <c r="I33" i="1" l="1"/>
  <c r="I34" i="1" s="1"/>
  <c r="I35" i="1" s="1"/>
  <c r="I36" i="1" s="1"/>
  <c r="J37" i="1"/>
  <c r="H37" i="1"/>
  <c r="E39" i="1"/>
  <c r="X39" i="1"/>
  <c r="I37" i="1" l="1"/>
  <c r="I38" i="1" s="1"/>
  <c r="L6" i="1"/>
  <c r="G39" i="1"/>
  <c r="H39" i="1" s="1"/>
  <c r="I39" i="1" s="1"/>
  <c r="F24" i="1"/>
  <c r="J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</author>
    <author>Jon</author>
  </authors>
  <commentList>
    <comment ref="K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Time Period:</t>
        </r>
        <r>
          <rPr>
            <sz val="8"/>
            <color indexed="81"/>
            <rFont val="Tahoma"/>
            <family val="2"/>
          </rPr>
          <t xml:space="preserve">
Used to determine the amount of time your investments will accumulate interest. Number of complete years before reaching retirement age.</t>
        </r>
      </text>
    </comment>
    <comment ref="E24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Average Rate:</t>
        </r>
        <r>
          <rPr>
            <sz val="8"/>
            <color indexed="81"/>
            <rFont val="Tahoma"/>
            <family val="2"/>
          </rPr>
          <t xml:space="preserve">
The average rate is calculated as the average of the </t>
        </r>
        <r>
          <rPr>
            <b/>
            <sz val="8"/>
            <color indexed="81"/>
            <rFont val="Tahoma"/>
            <family val="2"/>
          </rPr>
          <t>Rate</t>
        </r>
        <r>
          <rPr>
            <sz val="8"/>
            <color indexed="81"/>
            <rFont val="Tahoma"/>
            <family val="2"/>
          </rPr>
          <t xml:space="preserve"> column for the specified number of years until retirement.</t>
        </r>
      </text>
    </comment>
    <comment ref="J26" authorId="1" shapeId="0" xr:uid="{00000000-0006-0000-0000-000004000000}">
      <text>
        <r>
          <rPr>
            <sz val="8"/>
            <color indexed="81"/>
            <rFont val="Tahoma"/>
            <family val="2"/>
          </rPr>
          <t xml:space="preserve">Interest earned </t>
        </r>
        <r>
          <rPr>
            <b/>
            <sz val="8"/>
            <color indexed="81"/>
            <rFont val="Tahoma"/>
            <family val="2"/>
          </rPr>
          <t>during the year</t>
        </r>
        <r>
          <rPr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<sst xmlns="http://schemas.openxmlformats.org/spreadsheetml/2006/main" count="85" uniqueCount="67">
  <si>
    <t>Interest</t>
  </si>
  <si>
    <t>Cumulative Interest</t>
  </si>
  <si>
    <t>Estimated Future Value</t>
  </si>
  <si>
    <t>Min</t>
  </si>
  <si>
    <t>Max</t>
  </si>
  <si>
    <t>Average</t>
  </si>
  <si>
    <t>[42]</t>
  </si>
  <si>
    <t>Total Invested</t>
  </si>
  <si>
    <t>Total Interest</t>
  </si>
  <si>
    <t>Use Random Rates?</t>
  </si>
  <si>
    <t>No</t>
  </si>
  <si>
    <t>Month</t>
  </si>
  <si>
    <t>Monthly Incentive</t>
  </si>
  <si>
    <t>Monthly Total</t>
  </si>
  <si>
    <t>MSA Match</t>
  </si>
  <si>
    <t>Name:</t>
  </si>
  <si>
    <t>CMS#:</t>
  </si>
  <si>
    <t>Start Date:</t>
  </si>
  <si>
    <t>SkillSource Match (2:1)</t>
  </si>
  <si>
    <t>TOTAL</t>
  </si>
  <si>
    <t>Other Contribution (Incentive, etc)</t>
  </si>
  <si>
    <t>Total Monthly Planned MISA contribution</t>
  </si>
  <si>
    <t>□</t>
  </si>
  <si>
    <t>Participant Financial Goal(s) and Specific Asset(s) and/or Investment(s) Planned for savings:</t>
  </si>
  <si>
    <t>Planned months of MISA participation</t>
  </si>
  <si>
    <t>Total Monthly Planned  Participant Contribution</t>
  </si>
  <si>
    <t>Earned Contribution (wages, etc)</t>
  </si>
  <si>
    <t>Withdrawal or transfer of these funds may have tax or social service eligibility reporting responsibilities</t>
  </si>
  <si>
    <t>Withdrawal for purchasing assets or investments are contingent upon completing all required financial education modules</t>
  </si>
  <si>
    <t>Earned Contribution (wages,  etc)</t>
  </si>
  <si>
    <t>Savings from the MISA cannot be withdrawn until after June 2025 or savings plan goals are achieved</t>
  </si>
  <si>
    <t>Activity</t>
  </si>
  <si>
    <t>RET</t>
  </si>
  <si>
    <t>ITA</t>
  </si>
  <si>
    <t>I certify that I have activiely particpated in the development of my Savings Plan Agreement and understand the following:</t>
  </si>
  <si>
    <t>Participant Signature:________________________________________________</t>
  </si>
  <si>
    <t>Postsecondary education</t>
  </si>
  <si>
    <t>Starting or scaling a business including start-up cost, equip, etc.</t>
  </si>
  <si>
    <t>Home ownership or rental move-in expenses, including first &amp; last month's rent plus deposit</t>
  </si>
  <si>
    <t>Broadband access in rural housing &amp; connectivity costs</t>
  </si>
  <si>
    <t>Computer Purchase</t>
  </si>
  <si>
    <t>Automobile Purchase</t>
  </si>
  <si>
    <t>Assistive technologies</t>
  </si>
  <si>
    <t>Home additions &amp; expansions</t>
  </si>
  <si>
    <t>If participant needs to update contributions and/or other agreement details, contact your career counselor</t>
  </si>
  <si>
    <t>Career Counselor Signature: ___________________________________________</t>
  </si>
  <si>
    <t>Savings Plan Agreement</t>
  </si>
  <si>
    <t>Planned End Date:</t>
  </si>
  <si>
    <t>2:1 match limited to $10,000 participant contributions*</t>
  </si>
  <si>
    <t>A maximum total match amount of $20,000**</t>
  </si>
  <si>
    <t>*Contribution match limited to $10,000</t>
  </si>
  <si>
    <t>**Maximum match amount of $20,000</t>
  </si>
  <si>
    <t>Tax Withholding for Contribution</t>
  </si>
  <si>
    <t>Planned months of Employment retention</t>
  </si>
  <si>
    <t>Participate</t>
  </si>
  <si>
    <t>Retain</t>
  </si>
  <si>
    <t>Cumulative Planned Contributions &amp; Match (after taxes)</t>
  </si>
  <si>
    <t># of Months in incentive program (training + retention)</t>
  </si>
  <si>
    <t>ACTIVITY CODES</t>
  </si>
  <si>
    <t>CBS</t>
  </si>
  <si>
    <t>OJT</t>
  </si>
  <si>
    <t>(n/a)</t>
  </si>
  <si>
    <t>Participant Contribution After Taxes (Incentive)</t>
  </si>
  <si>
    <t>I authorize SkillSource to open a custodial account on my behalf with Umpqua Bank</t>
  </si>
  <si>
    <t>Total Monthly Participant Contribution After Taxes</t>
  </si>
  <si>
    <t xml:space="preserve">(maximum 3 months) </t>
  </si>
  <si>
    <t>(must end no later than June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</si>
</sst>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[$-409]mmm\-yy;@"/>
  </numFmts>
  <fonts count="23" x14ac:knownFonts="1">
    <font>
      <sz val="10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Tahoma"/>
      <family val="2"/>
    </font>
    <font>
      <sz val="11"/>
      <name val="Tahoma"/>
      <family val="2"/>
    </font>
    <font>
      <sz val="10"/>
      <color indexed="9"/>
      <name val="Tahoma"/>
      <family val="2"/>
    </font>
    <font>
      <b/>
      <sz val="11"/>
      <name val="Tahoma"/>
      <family val="2"/>
    </font>
    <font>
      <b/>
      <sz val="14"/>
      <color theme="0"/>
      <name val="Tahoma"/>
      <family val="2"/>
    </font>
    <font>
      <sz val="8"/>
      <color theme="0" tint="-0.249977111117893"/>
      <name val="Tahoma"/>
      <family val="2"/>
    </font>
    <font>
      <u/>
      <sz val="10"/>
      <color indexed="12"/>
      <name val="Arial"/>
      <family val="2"/>
    </font>
    <font>
      <b/>
      <sz val="16"/>
      <color theme="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Calibri"/>
      <family val="2"/>
    </font>
    <font>
      <sz val="10"/>
      <color rgb="FFFF0000"/>
      <name val="Tahoma"/>
      <family val="2"/>
    </font>
    <font>
      <sz val="20"/>
      <name val="Calibri"/>
      <family val="2"/>
    </font>
    <font>
      <sz val="20"/>
      <name val="Tahoma"/>
      <family val="2"/>
    </font>
    <font>
      <sz val="26"/>
      <color rgb="FFFF0000"/>
      <name val="Tahoma"/>
      <family val="2"/>
    </font>
    <font>
      <sz val="8"/>
      <color rgb="FFFF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31">
    <xf numFmtId="0" fontId="0" fillId="0" borderId="0" xfId="0"/>
    <xf numFmtId="8" fontId="0" fillId="0" borderId="0" xfId="0" applyNumberFormat="1"/>
    <xf numFmtId="4" fontId="4" fillId="0" borderId="0" xfId="0" applyNumberFormat="1" applyFont="1" applyAlignment="1">
      <alignment horizontal="right"/>
    </xf>
    <xf numFmtId="0" fontId="9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10" fontId="8" fillId="0" borderId="1" xfId="3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0" fontId="10" fillId="2" borderId="0" xfId="3" applyNumberFormat="1" applyFont="1" applyFill="1" applyBorder="1" applyAlignment="1" applyProtection="1">
      <alignment horizontal="center"/>
      <protection locked="0"/>
    </xf>
    <xf numFmtId="165" fontId="10" fillId="2" borderId="0" xfId="1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3" fillId="5" borderId="3" xfId="0" applyFont="1" applyFill="1" applyBorder="1" applyAlignment="1">
      <alignment horizontal="right" wrapText="1"/>
    </xf>
    <xf numFmtId="0" fontId="3" fillId="5" borderId="3" xfId="0" applyFont="1" applyFill="1" applyBorder="1" applyAlignment="1">
      <alignment horizontal="right"/>
    </xf>
    <xf numFmtId="0" fontId="4" fillId="4" borderId="0" xfId="0" applyFont="1" applyFill="1" applyAlignment="1">
      <alignment horizontal="center"/>
    </xf>
    <xf numFmtId="4" fontId="4" fillId="4" borderId="0" xfId="0" applyNumberFormat="1" applyFont="1" applyFill="1" applyAlignment="1">
      <alignment horizontal="right"/>
    </xf>
    <xf numFmtId="4" fontId="12" fillId="0" borderId="0" xfId="0" applyNumberFormat="1" applyFont="1" applyAlignment="1">
      <alignment horizontal="right"/>
    </xf>
    <xf numFmtId="10" fontId="8" fillId="0" borderId="0" xfId="3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/>
    <xf numFmtId="0" fontId="0" fillId="2" borderId="7" xfId="0" applyFill="1" applyBorder="1"/>
    <xf numFmtId="0" fontId="8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4" fontId="7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10" fontId="8" fillId="0" borderId="8" xfId="3" applyNumberFormat="1" applyFont="1" applyFill="1" applyBorder="1" applyAlignment="1" applyProtection="1">
      <alignment horizontal="right"/>
      <protection locked="0"/>
    </xf>
    <xf numFmtId="10" fontId="4" fillId="2" borderId="0" xfId="3" applyNumberFormat="1" applyFont="1" applyFill="1" applyBorder="1" applyAlignment="1">
      <alignment horizontal="right"/>
    </xf>
    <xf numFmtId="10" fontId="4" fillId="2" borderId="8" xfId="3" applyNumberFormat="1" applyFont="1" applyFill="1" applyBorder="1" applyAlignment="1">
      <alignment horizontal="right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165" fontId="8" fillId="0" borderId="2" xfId="1" applyNumberFormat="1" applyFont="1" applyFill="1" applyBorder="1" applyAlignment="1" applyProtection="1">
      <alignment horizontal="right" vertical="center"/>
      <protection locked="0"/>
    </xf>
    <xf numFmtId="0" fontId="0" fillId="2" borderId="10" xfId="0" applyFill="1" applyBorder="1"/>
    <xf numFmtId="0" fontId="0" fillId="2" borderId="11" xfId="0" applyFill="1" applyBorder="1"/>
    <xf numFmtId="165" fontId="8" fillId="6" borderId="0" xfId="1" applyNumberFormat="1" applyFont="1" applyFill="1" applyBorder="1" applyAlignment="1" applyProtection="1">
      <alignment horizontal="right" vertical="center"/>
      <protection locked="0"/>
    </xf>
    <xf numFmtId="165" fontId="8" fillId="6" borderId="8" xfId="1" applyNumberFormat="1" applyFont="1" applyFill="1" applyBorder="1" applyAlignment="1" applyProtection="1">
      <alignment horizontal="right" vertical="center"/>
      <protection locked="0"/>
    </xf>
    <xf numFmtId="164" fontId="8" fillId="6" borderId="0" xfId="3" applyNumberFormat="1" applyFont="1" applyFill="1" applyBorder="1" applyAlignment="1" applyProtection="1">
      <alignment horizontal="right"/>
      <protection locked="0"/>
    </xf>
    <xf numFmtId="164" fontId="8" fillId="6" borderId="8" xfId="3" applyNumberFormat="1" applyFont="1" applyFill="1" applyBorder="1" applyAlignment="1" applyProtection="1">
      <alignment horizontal="right"/>
      <protection locked="0"/>
    </xf>
    <xf numFmtId="0" fontId="0" fillId="6" borderId="0" xfId="0" applyFill="1"/>
    <xf numFmtId="0" fontId="0" fillId="6" borderId="8" xfId="0" applyFill="1" applyBorder="1"/>
    <xf numFmtId="0" fontId="8" fillId="6" borderId="0" xfId="0" applyFont="1" applyFill="1" applyAlignment="1" applyProtection="1">
      <alignment horizontal="center"/>
      <protection locked="0"/>
    </xf>
    <xf numFmtId="0" fontId="8" fillId="6" borderId="8" xfId="0" applyFont="1" applyFill="1" applyBorder="1" applyAlignment="1" applyProtection="1">
      <alignment horizontal="center"/>
      <protection locked="0"/>
    </xf>
    <xf numFmtId="0" fontId="8" fillId="0" borderId="9" xfId="0" applyFont="1" applyBorder="1"/>
    <xf numFmtId="0" fontId="8" fillId="0" borderId="10" xfId="0" applyFont="1" applyBorder="1" applyAlignment="1" applyProtection="1">
      <alignment horizontal="center"/>
      <protection locked="0"/>
    </xf>
    <xf numFmtId="0" fontId="14" fillId="3" borderId="12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8" fillId="0" borderId="16" xfId="0" applyFont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left"/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7" borderId="0" xfId="0" applyFill="1"/>
    <xf numFmtId="0" fontId="0" fillId="7" borderId="0" xfId="0" applyFill="1" applyAlignment="1">
      <alignment horizontal="right"/>
    </xf>
    <xf numFmtId="165" fontId="8" fillId="7" borderId="1" xfId="1" applyNumberFormat="1" applyFont="1" applyFill="1" applyBorder="1" applyAlignment="1" applyProtection="1">
      <alignment horizontal="right" vertical="center"/>
      <protection locked="0"/>
    </xf>
    <xf numFmtId="165" fontId="8" fillId="8" borderId="1" xfId="1" applyNumberFormat="1" applyFont="1" applyFill="1" applyBorder="1" applyAlignment="1" applyProtection="1">
      <alignment horizontal="right" vertical="center"/>
      <protection locked="0"/>
    </xf>
    <xf numFmtId="165" fontId="8" fillId="9" borderId="1" xfId="1" applyNumberFormat="1" applyFont="1" applyFill="1" applyBorder="1" applyAlignment="1" applyProtection="1">
      <alignment horizontal="right" vertical="center"/>
      <protection locked="0"/>
    </xf>
    <xf numFmtId="165" fontId="8" fillId="10" borderId="15" xfId="1" applyNumberFormat="1" applyFont="1" applyFill="1" applyBorder="1" applyAlignment="1" applyProtection="1">
      <alignment horizontal="right" vertical="center"/>
      <protection locked="0"/>
    </xf>
    <xf numFmtId="0" fontId="3" fillId="5" borderId="14" xfId="0" applyFont="1" applyFill="1" applyBorder="1" applyAlignment="1">
      <alignment horizontal="center" wrapText="1"/>
    </xf>
    <xf numFmtId="0" fontId="3" fillId="0" borderId="0" xfId="0" applyFont="1"/>
    <xf numFmtId="0" fontId="17" fillId="0" borderId="0" xfId="0" applyFont="1"/>
    <xf numFmtId="0" fontId="8" fillId="6" borderId="0" xfId="0" applyFont="1" applyFill="1" applyAlignment="1" applyProtection="1">
      <alignment horizontal="left"/>
      <protection locked="0"/>
    </xf>
    <xf numFmtId="0" fontId="16" fillId="0" borderId="0" xfId="0" applyFont="1" applyAlignment="1">
      <alignment horizontal="center"/>
    </xf>
    <xf numFmtId="4" fontId="16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/>
    <xf numFmtId="0" fontId="18" fillId="0" borderId="0" xfId="0" applyFont="1"/>
    <xf numFmtId="0" fontId="14" fillId="3" borderId="13" xfId="0" applyFont="1" applyFill="1" applyBorder="1" applyAlignment="1">
      <alignment vertic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9" fillId="0" borderId="0" xfId="0" applyFont="1" applyAlignment="1">
      <alignment horizontal="right" vertical="top"/>
    </xf>
    <xf numFmtId="0" fontId="0" fillId="0" borderId="8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21" fillId="0" borderId="0" xfId="0" applyFont="1"/>
    <xf numFmtId="0" fontId="4" fillId="0" borderId="19" xfId="0" applyFont="1" applyBorder="1" applyAlignment="1">
      <alignment wrapText="1"/>
    </xf>
    <xf numFmtId="0" fontId="15" fillId="0" borderId="19" xfId="0" applyFon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4" fontId="15" fillId="0" borderId="19" xfId="3" applyNumberFormat="1" applyFont="1" applyBorder="1" applyAlignment="1">
      <alignment horizontal="center"/>
    </xf>
    <xf numFmtId="4" fontId="15" fillId="0" borderId="19" xfId="0" applyNumberFormat="1" applyFont="1" applyBorder="1" applyAlignment="1">
      <alignment horizontal="center"/>
    </xf>
    <xf numFmtId="4" fontId="16" fillId="0" borderId="19" xfId="0" applyNumberFormat="1" applyFont="1" applyBorder="1" applyAlignment="1">
      <alignment horizontal="center"/>
    </xf>
    <xf numFmtId="4" fontId="15" fillId="0" borderId="19" xfId="0" applyNumberFormat="1" applyFont="1" applyBorder="1" applyAlignment="1">
      <alignment horizontal="right"/>
    </xf>
    <xf numFmtId="4" fontId="16" fillId="0" borderId="19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left"/>
    </xf>
    <xf numFmtId="4" fontId="22" fillId="0" borderId="0" xfId="0" applyNumberFormat="1" applyFont="1" applyAlignment="1">
      <alignment horizontal="left"/>
    </xf>
    <xf numFmtId="166" fontId="15" fillId="0" borderId="19" xfId="0" applyNumberFormat="1" applyFont="1" applyBorder="1" applyAlignment="1">
      <alignment horizontal="center"/>
    </xf>
    <xf numFmtId="4" fontId="16" fillId="0" borderId="0" xfId="3" applyNumberFormat="1" applyFont="1" applyFill="1" applyBorder="1" applyAlignment="1">
      <alignment horizontal="center"/>
    </xf>
    <xf numFmtId="0" fontId="8" fillId="0" borderId="12" xfId="0" applyFont="1" applyBorder="1"/>
    <xf numFmtId="0" fontId="8" fillId="0" borderId="13" xfId="0" applyFont="1" applyBorder="1"/>
    <xf numFmtId="0" fontId="8" fillId="0" borderId="13" xfId="0" applyFont="1" applyBorder="1" applyAlignment="1">
      <alignment horizontal="left"/>
    </xf>
    <xf numFmtId="0" fontId="8" fillId="11" borderId="11" xfId="0" applyFont="1" applyFill="1" applyBorder="1" applyAlignment="1" applyProtection="1">
      <alignment horizontal="center"/>
      <protection locked="0"/>
    </xf>
    <xf numFmtId="0" fontId="8" fillId="6" borderId="13" xfId="0" applyFont="1" applyFill="1" applyBorder="1" applyAlignment="1">
      <alignment vertical="center"/>
    </xf>
    <xf numFmtId="165" fontId="8" fillId="7" borderId="1" xfId="1" applyNumberFormat="1" applyFont="1" applyFill="1" applyBorder="1" applyAlignment="1" applyProtection="1">
      <alignment horizontal="right" vertical="center"/>
    </xf>
    <xf numFmtId="0" fontId="8" fillId="0" borderId="0" xfId="0" applyFont="1" applyProtection="1">
      <protection locked="0"/>
    </xf>
    <xf numFmtId="0" fontId="8" fillId="7" borderId="1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8" fillId="11" borderId="13" xfId="0" applyFont="1" applyFill="1" applyBorder="1" applyAlignment="1" applyProtection="1">
      <alignment horizontal="center"/>
      <protection locked="0"/>
    </xf>
    <xf numFmtId="0" fontId="8" fillId="11" borderId="14" xfId="0" applyFont="1" applyFill="1" applyBorder="1" applyAlignment="1" applyProtection="1">
      <alignment horizontal="center"/>
      <protection locked="0"/>
    </xf>
    <xf numFmtId="0" fontId="0" fillId="8" borderId="7" xfId="0" applyFill="1" applyBorder="1" applyAlignment="1">
      <alignment horizontal="right"/>
    </xf>
    <xf numFmtId="0" fontId="0" fillId="8" borderId="0" xfId="0" applyFill="1" applyAlignment="1">
      <alignment horizontal="right"/>
    </xf>
    <xf numFmtId="0" fontId="0" fillId="8" borderId="17" xfId="0" applyFill="1" applyBorder="1" applyAlignment="1">
      <alignment horizontal="right"/>
    </xf>
    <xf numFmtId="0" fontId="8" fillId="11" borderId="1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0" fillId="7" borderId="7" xfId="0" applyFill="1" applyBorder="1" applyAlignment="1">
      <alignment horizontal="right"/>
    </xf>
    <xf numFmtId="0" fontId="0" fillId="7" borderId="0" xfId="0" applyFill="1" applyAlignment="1">
      <alignment horizontal="right"/>
    </xf>
    <xf numFmtId="0" fontId="0" fillId="7" borderId="17" xfId="0" applyFill="1" applyBorder="1" applyAlignment="1">
      <alignment horizontal="right"/>
    </xf>
    <xf numFmtId="0" fontId="15" fillId="7" borderId="7" xfId="0" applyFont="1" applyFill="1" applyBorder="1" applyAlignment="1">
      <alignment horizontal="right" vertical="center"/>
    </xf>
    <xf numFmtId="0" fontId="15" fillId="7" borderId="0" xfId="0" applyFont="1" applyFill="1" applyAlignment="1">
      <alignment horizontal="right" vertical="center"/>
    </xf>
    <xf numFmtId="0" fontId="15" fillId="7" borderId="17" xfId="0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10" borderId="7" xfId="0" applyFill="1" applyBorder="1" applyAlignment="1">
      <alignment horizontal="right"/>
    </xf>
    <xf numFmtId="0" fontId="0" fillId="10" borderId="0" xfId="0" applyFill="1" applyAlignment="1">
      <alignment horizontal="right"/>
    </xf>
    <xf numFmtId="0" fontId="0" fillId="10" borderId="17" xfId="0" applyFill="1" applyBorder="1" applyAlignment="1">
      <alignment horizontal="right"/>
    </xf>
    <xf numFmtId="0" fontId="0" fillId="9" borderId="7" xfId="0" applyFill="1" applyBorder="1" applyAlignment="1">
      <alignment horizontal="right"/>
    </xf>
    <xf numFmtId="0" fontId="0" fillId="9" borderId="0" xfId="0" applyFill="1" applyAlignment="1">
      <alignment horizontal="right"/>
    </xf>
    <xf numFmtId="0" fontId="0" fillId="9" borderId="17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17" xfId="0" applyFill="1" applyBorder="1" applyAlignment="1">
      <alignment horizontal="right"/>
    </xf>
    <xf numFmtId="0" fontId="4" fillId="0" borderId="0" xfId="0" applyFont="1" applyBorder="1" applyAlignment="1">
      <alignment wrapText="1"/>
    </xf>
  </cellXfs>
  <cellStyles count="4">
    <cellStyle name="Currency" xfId="1" builtinId="4"/>
    <cellStyle name="Hyperlink" xfId="2" builtinId="8" customBuiltin="1"/>
    <cellStyle name="Normal" xfId="0" builtinId="0"/>
    <cellStyle name="Percent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55"/>
      </font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476250</xdr:colOff>
      <xdr:row>0</xdr:row>
      <xdr:rowOff>38100</xdr:rowOff>
    </xdr:from>
    <xdr:to>
      <xdr:col>14</xdr:col>
      <xdr:colOff>13072</xdr:colOff>
      <xdr:row>0</xdr:row>
      <xdr:rowOff>342926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38100"/>
          <a:ext cx="1365622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1F497D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X65"/>
  <sheetViews>
    <sheetView showGridLines="0" tabSelected="1" zoomScaleNormal="172" workbookViewId="0">
      <selection activeCell="P31" sqref="P31"/>
    </sheetView>
  </sheetViews>
  <sheetFormatPr defaultColWidth="9.140625" defaultRowHeight="12.75" x14ac:dyDescent="0.2"/>
  <cols>
    <col min="1" max="1" width="8.42578125" customWidth="1"/>
    <col min="2" max="2" width="19" customWidth="1"/>
    <col min="3" max="3" width="16.5703125" customWidth="1"/>
    <col min="4" max="4" width="13.7109375" hidden="1" customWidth="1"/>
    <col min="5" max="5" width="24.5703125" hidden="1" customWidth="1"/>
    <col min="6" max="6" width="19.140625" customWidth="1"/>
    <col min="7" max="7" width="17.28515625" customWidth="1"/>
    <col min="8" max="8" width="14.85546875" customWidth="1"/>
    <col min="9" max="9" width="19.5703125" customWidth="1"/>
    <col min="10" max="11" width="12.7109375" hidden="1" customWidth="1"/>
    <col min="12" max="12" width="15.5703125" hidden="1" customWidth="1"/>
    <col min="13" max="13" width="11.140625" customWidth="1"/>
    <col min="24" max="24" width="9.140625" hidden="1" customWidth="1"/>
  </cols>
  <sheetData>
    <row r="1" spans="1:12" ht="30" customHeight="1" thickBot="1" x14ac:dyDescent="0.25">
      <c r="A1" s="46" t="s">
        <v>46</v>
      </c>
      <c r="B1" s="74"/>
      <c r="C1" s="74"/>
      <c r="D1" s="47"/>
      <c r="E1" s="47"/>
      <c r="F1" s="47"/>
      <c r="G1" s="47"/>
      <c r="H1" s="47"/>
      <c r="I1" s="48"/>
      <c r="J1" s="12"/>
      <c r="K1" s="12"/>
      <c r="L1" s="12"/>
    </row>
    <row r="2" spans="1:12" ht="19.5" customHeight="1" thickBot="1" x14ac:dyDescent="0.25">
      <c r="A2" s="44" t="s">
        <v>15</v>
      </c>
      <c r="B2" s="108"/>
      <c r="C2" s="108"/>
      <c r="D2" s="108"/>
      <c r="E2" s="108"/>
      <c r="F2" s="108"/>
      <c r="G2" s="108"/>
      <c r="H2" s="45" t="s">
        <v>16</v>
      </c>
      <c r="I2" s="97"/>
      <c r="J2" s="6"/>
      <c r="K2" s="11" t="s">
        <v>54</v>
      </c>
      <c r="L2" s="7">
        <f>F4</f>
        <v>0</v>
      </c>
    </row>
    <row r="3" spans="1:12" ht="23.25" customHeight="1" thickBot="1" x14ac:dyDescent="0.25">
      <c r="A3" s="94" t="s">
        <v>17</v>
      </c>
      <c r="B3" s="95"/>
      <c r="C3" s="108"/>
      <c r="D3" s="108"/>
      <c r="E3" s="108"/>
      <c r="F3" s="98"/>
      <c r="G3" s="96" t="s">
        <v>47</v>
      </c>
      <c r="H3" s="103"/>
      <c r="I3" s="104"/>
      <c r="J3" s="6"/>
      <c r="K3" s="11" t="s">
        <v>55</v>
      </c>
      <c r="L3" s="7">
        <f>F5</f>
        <v>0</v>
      </c>
    </row>
    <row r="4" spans="1:12" ht="14.25" x14ac:dyDescent="0.2">
      <c r="A4" s="109" t="s">
        <v>24</v>
      </c>
      <c r="B4" s="110"/>
      <c r="C4" s="110"/>
      <c r="D4" s="110"/>
      <c r="E4" s="110"/>
      <c r="F4" s="21"/>
      <c r="G4" s="100" t="s">
        <v>66</v>
      </c>
      <c r="H4" s="100"/>
      <c r="I4" s="22"/>
      <c r="J4" s="6"/>
      <c r="K4" s="11"/>
      <c r="L4" s="10"/>
    </row>
    <row r="5" spans="1:12" ht="14.25" x14ac:dyDescent="0.2">
      <c r="A5" s="111" t="s">
        <v>53</v>
      </c>
      <c r="B5" s="112"/>
      <c r="C5" s="112"/>
      <c r="D5" s="112"/>
      <c r="E5" s="112"/>
      <c r="F5" s="21"/>
      <c r="G5" s="10" t="s">
        <v>65</v>
      </c>
      <c r="H5" s="6"/>
      <c r="I5" s="19"/>
      <c r="J5" s="6"/>
      <c r="K5" s="11" t="s">
        <v>2</v>
      </c>
      <c r="L5" s="8" t="e">
        <f ca="1">OFFSET(#REF!,L2+1,0,1,1)</f>
        <v>#REF!</v>
      </c>
    </row>
    <row r="6" spans="1:12" ht="14.25" hidden="1" x14ac:dyDescent="0.2">
      <c r="A6" s="102"/>
      <c r="B6" s="25"/>
      <c r="C6" s="25"/>
      <c r="D6" s="25"/>
      <c r="E6" s="11"/>
      <c r="F6" s="36"/>
      <c r="G6" s="36"/>
      <c r="H6" s="36"/>
      <c r="I6" s="37"/>
      <c r="J6" s="9"/>
      <c r="K6" s="11" t="s">
        <v>7</v>
      </c>
      <c r="L6" s="8">
        <f ca="1">OFFSET(I26,L2+1,0,1,1)</f>
        <v>0</v>
      </c>
    </row>
    <row r="7" spans="1:12" ht="14.25" hidden="1" x14ac:dyDescent="0.2">
      <c r="A7" s="102"/>
      <c r="B7" s="25"/>
      <c r="C7" s="25"/>
      <c r="D7" s="25"/>
      <c r="E7" s="11"/>
      <c r="F7" s="38"/>
      <c r="G7" s="38"/>
      <c r="H7" s="38"/>
      <c r="I7" s="39"/>
      <c r="J7" s="6"/>
      <c r="K7" s="11" t="s">
        <v>8</v>
      </c>
      <c r="L7" s="8">
        <f ca="1">OFFSET(K26,L2+1,0,1,1)</f>
        <v>0</v>
      </c>
    </row>
    <row r="8" spans="1:12" ht="7.5" customHeight="1" x14ac:dyDescent="0.2">
      <c r="A8" s="102"/>
      <c r="B8" s="25"/>
      <c r="C8" s="25"/>
      <c r="D8" s="25"/>
      <c r="E8" s="11"/>
      <c r="F8" s="40"/>
      <c r="G8" s="40"/>
      <c r="H8" s="40"/>
      <c r="I8" s="41"/>
    </row>
    <row r="9" spans="1:12" ht="14.25" x14ac:dyDescent="0.2">
      <c r="A9" s="113" t="s">
        <v>20</v>
      </c>
      <c r="B9" s="114"/>
      <c r="C9" s="114"/>
      <c r="D9" s="114"/>
      <c r="E9" s="115"/>
      <c r="F9" s="62"/>
      <c r="G9" s="6"/>
      <c r="H9" s="6"/>
      <c r="I9" s="37"/>
      <c r="L9" t="s">
        <v>58</v>
      </c>
    </row>
    <row r="10" spans="1:12" ht="14.25" x14ac:dyDescent="0.2">
      <c r="A10" s="113" t="s">
        <v>52</v>
      </c>
      <c r="B10" s="114"/>
      <c r="C10" s="114"/>
      <c r="D10" s="114"/>
      <c r="E10" s="115"/>
      <c r="F10" s="99">
        <f>F9*0.1</f>
        <v>0</v>
      </c>
      <c r="G10" s="6"/>
      <c r="H10" s="6"/>
      <c r="I10" s="37"/>
      <c r="L10" t="s">
        <v>33</v>
      </c>
    </row>
    <row r="11" spans="1:12" ht="14.25" x14ac:dyDescent="0.2">
      <c r="A11" s="116" t="s">
        <v>57</v>
      </c>
      <c r="B11" s="117"/>
      <c r="C11" s="117"/>
      <c r="D11" s="117"/>
      <c r="E11" s="118"/>
      <c r="F11" s="101">
        <f>F4+F5</f>
        <v>0</v>
      </c>
      <c r="G11" s="69" t="s">
        <v>66</v>
      </c>
      <c r="H11" s="42"/>
      <c r="I11" s="43"/>
      <c r="L11" t="s">
        <v>59</v>
      </c>
    </row>
    <row r="12" spans="1:12" ht="14.25" hidden="1" x14ac:dyDescent="0.2">
      <c r="A12" s="61"/>
      <c r="B12" s="61"/>
      <c r="C12" s="61"/>
      <c r="D12" s="60"/>
      <c r="E12" s="61" t="s">
        <v>29</v>
      </c>
      <c r="F12" s="62">
        <v>0</v>
      </c>
      <c r="G12" s="50"/>
      <c r="H12" s="42"/>
      <c r="I12" s="43"/>
      <c r="L12" t="s">
        <v>60</v>
      </c>
    </row>
    <row r="13" spans="1:12" ht="14.25" x14ac:dyDescent="0.2">
      <c r="A13" s="105" t="s">
        <v>25</v>
      </c>
      <c r="B13" s="106"/>
      <c r="C13" s="106"/>
      <c r="D13" s="106"/>
      <c r="E13" s="107"/>
      <c r="F13" s="63">
        <f>F9-F10</f>
        <v>0</v>
      </c>
      <c r="G13" s="69" t="s">
        <v>48</v>
      </c>
      <c r="H13" s="42"/>
      <c r="I13" s="43"/>
      <c r="L13" t="s">
        <v>32</v>
      </c>
    </row>
    <row r="14" spans="1:12" ht="14.25" x14ac:dyDescent="0.2">
      <c r="A14" s="124" t="s">
        <v>18</v>
      </c>
      <c r="B14" s="125"/>
      <c r="C14" s="125"/>
      <c r="D14" s="125"/>
      <c r="E14" s="126"/>
      <c r="F14" s="64">
        <f>F13*2</f>
        <v>0</v>
      </c>
      <c r="G14" s="69" t="s">
        <v>49</v>
      </c>
      <c r="H14" s="42"/>
      <c r="I14" s="43"/>
      <c r="L14" t="s">
        <v>61</v>
      </c>
    </row>
    <row r="15" spans="1:12" ht="14.25" hidden="1" x14ac:dyDescent="0.2">
      <c r="A15" s="127" t="s">
        <v>18</v>
      </c>
      <c r="B15" s="128"/>
      <c r="C15" s="128"/>
      <c r="D15" s="128"/>
      <c r="E15" s="129"/>
      <c r="F15" s="49"/>
      <c r="G15" s="42"/>
      <c r="H15" s="42"/>
      <c r="I15" s="43"/>
    </row>
    <row r="16" spans="1:12" ht="14.25" hidden="1" x14ac:dyDescent="0.2">
      <c r="A16" s="127" t="s">
        <v>18</v>
      </c>
      <c r="B16" s="128"/>
      <c r="C16" s="128"/>
      <c r="D16" s="128"/>
      <c r="E16" s="129"/>
      <c r="F16" s="49"/>
      <c r="G16" s="42"/>
      <c r="H16" s="42"/>
      <c r="I16" s="43"/>
    </row>
    <row r="17" spans="1:24" ht="14.25" hidden="1" x14ac:dyDescent="0.2">
      <c r="A17" s="127" t="s">
        <v>18</v>
      </c>
      <c r="B17" s="128"/>
      <c r="C17" s="128"/>
      <c r="D17" s="128"/>
      <c r="E17" s="129"/>
      <c r="F17" s="49"/>
      <c r="G17" s="42"/>
      <c r="H17" s="42"/>
      <c r="I17" s="43"/>
    </row>
    <row r="18" spans="1:24" ht="14.25" hidden="1" x14ac:dyDescent="0.2">
      <c r="A18" s="127" t="s">
        <v>18</v>
      </c>
      <c r="B18" s="128"/>
      <c r="C18" s="128"/>
      <c r="D18" s="128"/>
      <c r="E18" s="129"/>
      <c r="F18" s="49"/>
      <c r="G18" s="42"/>
      <c r="H18" s="42"/>
      <c r="I18" s="43"/>
    </row>
    <row r="19" spans="1:24" ht="15" thickBot="1" x14ac:dyDescent="0.25">
      <c r="A19" s="121" t="s">
        <v>21</v>
      </c>
      <c r="B19" s="122"/>
      <c r="C19" s="122"/>
      <c r="D19" s="122"/>
      <c r="E19" s="123"/>
      <c r="F19" s="65">
        <f>SUM(F13:F14)</f>
        <v>0</v>
      </c>
      <c r="G19" s="34"/>
      <c r="H19" s="34"/>
      <c r="I19" s="35"/>
      <c r="K19" s="3" t="s">
        <v>6</v>
      </c>
    </row>
    <row r="20" spans="1:24" ht="15" hidden="1" thickBot="1" x14ac:dyDescent="0.25">
      <c r="A20" s="20"/>
      <c r="B20" s="6"/>
      <c r="C20" s="6"/>
      <c r="D20" s="23"/>
      <c r="E20" s="6" t="s">
        <v>14</v>
      </c>
      <c r="F20" s="33">
        <f>F19*2</f>
        <v>0</v>
      </c>
      <c r="G20" s="6"/>
      <c r="H20" s="6"/>
      <c r="I20" s="19"/>
    </row>
    <row r="21" spans="1:24" ht="15" hidden="1" thickBot="1" x14ac:dyDescent="0.25">
      <c r="A21" s="20"/>
      <c r="B21" s="6"/>
      <c r="C21" s="6"/>
      <c r="D21" s="24"/>
      <c r="E21" s="25" t="s">
        <v>9</v>
      </c>
      <c r="F21" s="4" t="s">
        <v>10</v>
      </c>
      <c r="G21" s="21"/>
      <c r="H21" s="21"/>
      <c r="I21" s="22"/>
      <c r="J21" s="17"/>
      <c r="L21" s="1"/>
    </row>
    <row r="22" spans="1:24" ht="15" hidden="1" thickBot="1" x14ac:dyDescent="0.25">
      <c r="A22" s="20"/>
      <c r="B22" s="6"/>
      <c r="C22" s="6"/>
      <c r="D22" s="24"/>
      <c r="E22" s="24" t="s">
        <v>3</v>
      </c>
      <c r="F22" s="5">
        <v>-0.02</v>
      </c>
      <c r="G22" s="18"/>
      <c r="H22" s="18"/>
      <c r="I22" s="26"/>
    </row>
    <row r="23" spans="1:24" ht="15" hidden="1" thickBot="1" x14ac:dyDescent="0.25">
      <c r="A23" s="20"/>
      <c r="B23" s="6"/>
      <c r="C23" s="6"/>
      <c r="D23" s="24"/>
      <c r="E23" s="24" t="s">
        <v>4</v>
      </c>
      <c r="F23" s="5">
        <v>0.08</v>
      </c>
      <c r="G23" s="18"/>
      <c r="H23" s="18"/>
      <c r="I23" s="26"/>
    </row>
    <row r="24" spans="1:24" ht="13.5" hidden="1" thickBot="1" x14ac:dyDescent="0.25">
      <c r="A24" s="20"/>
      <c r="B24" s="6"/>
      <c r="C24" s="6"/>
      <c r="D24" s="24"/>
      <c r="E24" s="24" t="s">
        <v>5</v>
      </c>
      <c r="F24" s="27" t="e">
        <f ca="1">AVERAGE(OFFSET(E26,2,0,L2,1))</f>
        <v>#REF!</v>
      </c>
      <c r="G24" s="27"/>
      <c r="H24" s="27"/>
      <c r="I24" s="28"/>
    </row>
    <row r="25" spans="1:24" ht="13.5" hidden="1" thickBot="1" x14ac:dyDescent="0.25">
      <c r="A25" s="20"/>
      <c r="B25" s="6"/>
      <c r="C25" s="6"/>
      <c r="D25" s="23"/>
      <c r="E25" s="6"/>
      <c r="F25" s="6"/>
      <c r="G25" s="6"/>
      <c r="H25" s="6"/>
      <c r="I25" s="19"/>
    </row>
    <row r="26" spans="1:24" ht="51.75" thickBot="1" x14ac:dyDescent="0.25">
      <c r="A26" s="31" t="s">
        <v>11</v>
      </c>
      <c r="B26" s="32"/>
      <c r="C26" s="32" t="s">
        <v>31</v>
      </c>
      <c r="D26" s="32" t="s">
        <v>26</v>
      </c>
      <c r="E26" s="32" t="s">
        <v>62</v>
      </c>
      <c r="F26" s="32" t="s">
        <v>64</v>
      </c>
      <c r="G26" s="32" t="s">
        <v>18</v>
      </c>
      <c r="H26" s="32" t="s">
        <v>13</v>
      </c>
      <c r="I26" s="66" t="s">
        <v>56</v>
      </c>
      <c r="J26" s="14" t="s">
        <v>0</v>
      </c>
      <c r="K26" s="13" t="s">
        <v>1</v>
      </c>
      <c r="M26" s="2"/>
      <c r="N26" s="2"/>
      <c r="O26" s="2"/>
      <c r="X26" s="13" t="s">
        <v>12</v>
      </c>
    </row>
    <row r="27" spans="1:24" hidden="1" x14ac:dyDescent="0.2">
      <c r="A27" s="29"/>
      <c r="B27" s="15"/>
      <c r="C27" s="15"/>
      <c r="D27" s="15"/>
      <c r="E27" s="15"/>
      <c r="F27" s="16"/>
      <c r="G27" s="16"/>
      <c r="H27" s="16"/>
      <c r="I27" s="30"/>
      <c r="J27" s="15"/>
      <c r="K27" s="15"/>
      <c r="M27" s="2"/>
      <c r="N27" s="2"/>
      <c r="O27" s="2"/>
      <c r="X27" s="16">
        <f>$F$6</f>
        <v>0</v>
      </c>
    </row>
    <row r="28" spans="1:24" ht="20.25" customHeight="1" x14ac:dyDescent="0.2">
      <c r="A28" s="83">
        <v>1</v>
      </c>
      <c r="B28" s="92"/>
      <c r="C28" s="83"/>
      <c r="D28" s="84">
        <v>0</v>
      </c>
      <c r="E28" s="85">
        <f>IF(ISERROR(D28),NA(),IF(A28&lt;=$F$11,($F$9-$F$10), 0))</f>
        <v>0</v>
      </c>
      <c r="F28" s="86">
        <f t="shared" ref="F28:F39" si="0">IF(ISERROR(D28),NA(),IF(A28&lt;=$F$11,$F$13,0))</f>
        <v>0</v>
      </c>
      <c r="G28" s="86">
        <f t="shared" ref="G28:G39" si="1">IF(ISERROR(E28),NA(),IF(A28&lt;=$F$11,$F$14,0))</f>
        <v>0</v>
      </c>
      <c r="H28" s="86">
        <f t="shared" ref="H28:H36" si="2">F28+G28</f>
        <v>0</v>
      </c>
      <c r="I28" s="87">
        <f t="shared" ref="I28" si="3">H28+I27</f>
        <v>0</v>
      </c>
      <c r="J28" s="2" t="e">
        <f>IF(ISERROR(A28),NA(),#REF!*E28)</f>
        <v>#REF!</v>
      </c>
      <c r="K28" s="2" t="e">
        <f>IF(ISERROR(A28),NA(),SUM(J$27:J28))</f>
        <v>#REF!</v>
      </c>
      <c r="M28" s="90"/>
      <c r="N28" s="91"/>
      <c r="O28" s="2"/>
      <c r="X28" s="2">
        <f t="shared" ref="X28:X39" si="4">IF(ISERROR(A28),NA(),IF(A28&lt;=$F$11,$F$9,0))</f>
        <v>0</v>
      </c>
    </row>
    <row r="29" spans="1:24" ht="20.25" customHeight="1" x14ac:dyDescent="0.2">
      <c r="A29" s="83" t="e">
        <f t="shared" ref="A29:A38" si="5">IF(A28&lt;($L$2+$L$3),A28+1,NA())</f>
        <v>#N/A</v>
      </c>
      <c r="B29" s="92"/>
      <c r="C29" s="83"/>
      <c r="D29" s="84">
        <v>0</v>
      </c>
      <c r="E29" s="85" t="e">
        <f t="shared" ref="E29:E36" si="6">IF(ISERROR(D29),NA(),IF(A29&lt;=$F$11,($F$9-$F$10), 0))</f>
        <v>#N/A</v>
      </c>
      <c r="F29" s="86" t="e">
        <f t="shared" si="0"/>
        <v>#N/A</v>
      </c>
      <c r="G29" s="86" t="e">
        <f t="shared" si="1"/>
        <v>#N/A</v>
      </c>
      <c r="H29" s="86" t="e">
        <f t="shared" si="2"/>
        <v>#N/A</v>
      </c>
      <c r="I29" s="87" t="e">
        <f>H29+I28</f>
        <v>#N/A</v>
      </c>
      <c r="J29" s="2" t="e">
        <f>IF(ISERROR(A29),NA(),#REF!*E29)</f>
        <v>#N/A</v>
      </c>
      <c r="K29" s="2" t="e">
        <f>IF(ISERROR(A29),NA(),SUM(J$27:J29))</f>
        <v>#N/A</v>
      </c>
      <c r="M29" s="2"/>
      <c r="N29" s="2"/>
      <c r="O29" s="2"/>
      <c r="X29" s="2" t="e">
        <f t="shared" si="4"/>
        <v>#N/A</v>
      </c>
    </row>
    <row r="30" spans="1:24" ht="20.25" customHeight="1" x14ac:dyDescent="0.2">
      <c r="A30" s="83" t="e">
        <f t="shared" si="5"/>
        <v>#N/A</v>
      </c>
      <c r="B30" s="92"/>
      <c r="C30" s="83"/>
      <c r="D30" s="84">
        <v>0</v>
      </c>
      <c r="E30" s="85" t="e">
        <f t="shared" si="6"/>
        <v>#N/A</v>
      </c>
      <c r="F30" s="86" t="e">
        <f t="shared" si="0"/>
        <v>#N/A</v>
      </c>
      <c r="G30" s="86" t="e">
        <f t="shared" si="1"/>
        <v>#N/A</v>
      </c>
      <c r="H30" s="86" t="e">
        <f t="shared" si="2"/>
        <v>#N/A</v>
      </c>
      <c r="I30" s="87" t="e">
        <f t="shared" ref="I30:I36" si="7">H30+I29</f>
        <v>#N/A</v>
      </c>
      <c r="J30" s="2" t="e">
        <f>IF(ISERROR(A30),NA(),#REF!*E30)</f>
        <v>#N/A</v>
      </c>
      <c r="K30" s="2" t="e">
        <f>IF(ISERROR(A30),NA(),SUM(J$27:J30))</f>
        <v>#N/A</v>
      </c>
      <c r="N30" s="2"/>
      <c r="O30" s="2"/>
      <c r="X30" s="2" t="e">
        <f t="shared" si="4"/>
        <v>#N/A</v>
      </c>
    </row>
    <row r="31" spans="1:24" ht="20.25" customHeight="1" x14ac:dyDescent="0.2">
      <c r="A31" s="83" t="e">
        <f t="shared" si="5"/>
        <v>#N/A</v>
      </c>
      <c r="B31" s="92"/>
      <c r="C31" s="83"/>
      <c r="D31" s="84">
        <v>0</v>
      </c>
      <c r="E31" s="85" t="e">
        <f t="shared" si="6"/>
        <v>#N/A</v>
      </c>
      <c r="F31" s="86" t="e">
        <f t="shared" si="0"/>
        <v>#N/A</v>
      </c>
      <c r="G31" s="86" t="e">
        <f t="shared" si="1"/>
        <v>#N/A</v>
      </c>
      <c r="H31" s="86" t="e">
        <f t="shared" si="2"/>
        <v>#N/A</v>
      </c>
      <c r="I31" s="87" t="e">
        <f t="shared" si="7"/>
        <v>#N/A</v>
      </c>
      <c r="J31" s="2" t="e">
        <f>IF(ISERROR(A31),NA(),#REF!*E31)</f>
        <v>#N/A</v>
      </c>
      <c r="K31" s="2" t="e">
        <f>IF(ISERROR(A31),NA(),SUM(J$27:J31))</f>
        <v>#N/A</v>
      </c>
      <c r="N31" s="2"/>
      <c r="O31" s="2"/>
      <c r="X31" s="2" t="e">
        <f t="shared" si="4"/>
        <v>#N/A</v>
      </c>
    </row>
    <row r="32" spans="1:24" ht="20.25" customHeight="1" x14ac:dyDescent="0.2">
      <c r="A32" s="83" t="e">
        <f t="shared" si="5"/>
        <v>#N/A</v>
      </c>
      <c r="B32" s="92"/>
      <c r="C32" s="83"/>
      <c r="D32" s="84">
        <v>0</v>
      </c>
      <c r="E32" s="85" t="e">
        <f t="shared" si="6"/>
        <v>#N/A</v>
      </c>
      <c r="F32" s="86" t="e">
        <f t="shared" si="0"/>
        <v>#N/A</v>
      </c>
      <c r="G32" s="86" t="e">
        <f t="shared" si="1"/>
        <v>#N/A</v>
      </c>
      <c r="H32" s="86" t="e">
        <f t="shared" si="2"/>
        <v>#N/A</v>
      </c>
      <c r="I32" s="87" t="e">
        <f t="shared" si="7"/>
        <v>#N/A</v>
      </c>
      <c r="J32" s="2" t="e">
        <f>IF(ISERROR(A32),NA(),#REF!*E32)</f>
        <v>#N/A</v>
      </c>
      <c r="K32" s="2" t="e">
        <f>IF(ISERROR(A32),NA(),SUM(J$27:J32))</f>
        <v>#N/A</v>
      </c>
      <c r="N32" s="2"/>
      <c r="O32" s="2"/>
      <c r="X32" s="2" t="e">
        <f t="shared" si="4"/>
        <v>#N/A</v>
      </c>
    </row>
    <row r="33" spans="1:24" ht="20.25" customHeight="1" x14ac:dyDescent="0.2">
      <c r="A33" s="83" t="e">
        <f t="shared" si="5"/>
        <v>#N/A</v>
      </c>
      <c r="B33" s="92"/>
      <c r="C33" s="83"/>
      <c r="D33" s="84">
        <v>0</v>
      </c>
      <c r="E33" s="85" t="e">
        <f t="shared" si="6"/>
        <v>#N/A</v>
      </c>
      <c r="F33" s="86" t="e">
        <f t="shared" si="0"/>
        <v>#N/A</v>
      </c>
      <c r="G33" s="86" t="e">
        <f t="shared" si="1"/>
        <v>#N/A</v>
      </c>
      <c r="H33" s="86" t="e">
        <f t="shared" si="2"/>
        <v>#N/A</v>
      </c>
      <c r="I33" s="87" t="e">
        <f t="shared" si="7"/>
        <v>#N/A</v>
      </c>
      <c r="J33" s="2" t="e">
        <f>IF(ISERROR(A33),NA(),#REF!*E33)</f>
        <v>#N/A</v>
      </c>
      <c r="K33" s="2" t="e">
        <f>IF(ISERROR(A33),NA(),SUM(J$27:J33))</f>
        <v>#N/A</v>
      </c>
      <c r="N33" s="2"/>
      <c r="O33" s="2"/>
      <c r="X33" s="2" t="e">
        <f t="shared" si="4"/>
        <v>#N/A</v>
      </c>
    </row>
    <row r="34" spans="1:24" ht="20.25" customHeight="1" x14ac:dyDescent="0.2">
      <c r="A34" s="83" t="e">
        <f t="shared" si="5"/>
        <v>#N/A</v>
      </c>
      <c r="B34" s="92"/>
      <c r="C34" s="83"/>
      <c r="D34" s="84">
        <v>0</v>
      </c>
      <c r="E34" s="85" t="e">
        <f t="shared" si="6"/>
        <v>#N/A</v>
      </c>
      <c r="F34" s="86" t="e">
        <f t="shared" si="0"/>
        <v>#N/A</v>
      </c>
      <c r="G34" s="86" t="e">
        <f t="shared" si="1"/>
        <v>#N/A</v>
      </c>
      <c r="H34" s="86" t="e">
        <f t="shared" si="2"/>
        <v>#N/A</v>
      </c>
      <c r="I34" s="87" t="e">
        <f t="shared" si="7"/>
        <v>#N/A</v>
      </c>
      <c r="J34" s="2" t="e">
        <f>IF(ISERROR(A34),NA(),#REF!*E34)</f>
        <v>#N/A</v>
      </c>
      <c r="K34" s="2" t="e">
        <f>IF(ISERROR(A34),NA(),SUM(J$27:J34))</f>
        <v>#N/A</v>
      </c>
      <c r="N34" s="2"/>
      <c r="O34" s="2"/>
      <c r="X34" s="2" t="e">
        <f t="shared" si="4"/>
        <v>#N/A</v>
      </c>
    </row>
    <row r="35" spans="1:24" ht="20.25" customHeight="1" x14ac:dyDescent="0.2">
      <c r="A35" s="83" t="e">
        <f t="shared" si="5"/>
        <v>#N/A</v>
      </c>
      <c r="B35" s="92"/>
      <c r="C35" s="83"/>
      <c r="D35" s="84">
        <v>0</v>
      </c>
      <c r="E35" s="85" t="e">
        <f t="shared" si="6"/>
        <v>#N/A</v>
      </c>
      <c r="F35" s="86" t="e">
        <f t="shared" si="0"/>
        <v>#N/A</v>
      </c>
      <c r="G35" s="86" t="e">
        <f t="shared" si="1"/>
        <v>#N/A</v>
      </c>
      <c r="H35" s="86" t="e">
        <f t="shared" si="2"/>
        <v>#N/A</v>
      </c>
      <c r="I35" s="87" t="e">
        <f t="shared" si="7"/>
        <v>#N/A</v>
      </c>
      <c r="J35" s="2" t="e">
        <f>IF(ISERROR(A35),NA(),#REF!*E35)</f>
        <v>#N/A</v>
      </c>
      <c r="K35" s="2" t="e">
        <f>IF(ISERROR(A35),NA(),SUM(J$27:J35))</f>
        <v>#N/A</v>
      </c>
      <c r="M35" s="2"/>
      <c r="N35" s="2"/>
      <c r="O35" s="2"/>
      <c r="X35" s="2" t="e">
        <f t="shared" si="4"/>
        <v>#N/A</v>
      </c>
    </row>
    <row r="36" spans="1:24" ht="20.25" customHeight="1" x14ac:dyDescent="0.2">
      <c r="A36" s="83" t="e">
        <f t="shared" si="5"/>
        <v>#N/A</v>
      </c>
      <c r="B36" s="92"/>
      <c r="C36" s="83"/>
      <c r="D36" s="84">
        <v>0</v>
      </c>
      <c r="E36" s="85" t="e">
        <f t="shared" si="6"/>
        <v>#N/A</v>
      </c>
      <c r="F36" s="86" t="e">
        <f t="shared" si="0"/>
        <v>#N/A</v>
      </c>
      <c r="G36" s="86" t="e">
        <f t="shared" si="1"/>
        <v>#N/A</v>
      </c>
      <c r="H36" s="86" t="e">
        <f t="shared" si="2"/>
        <v>#N/A</v>
      </c>
      <c r="I36" s="87" t="e">
        <f t="shared" si="7"/>
        <v>#N/A</v>
      </c>
      <c r="J36" s="2" t="e">
        <f>IF(ISERROR(A36),NA(),#REF!*E36)</f>
        <v>#N/A</v>
      </c>
      <c r="K36" s="2" t="e">
        <f>IF(ISERROR(A36),NA(),SUM(J$27:J36))</f>
        <v>#N/A</v>
      </c>
      <c r="M36" s="2"/>
      <c r="N36" s="2"/>
      <c r="O36" s="2"/>
      <c r="X36" s="2" t="e">
        <f t="shared" si="4"/>
        <v>#N/A</v>
      </c>
    </row>
    <row r="37" spans="1:24" ht="20.25" customHeight="1" x14ac:dyDescent="0.2">
      <c r="A37" s="83" t="e">
        <f>IF(#REF!&lt;($L$2+$L$3),#REF!+1,NA())</f>
        <v>#REF!</v>
      </c>
      <c r="B37" s="83"/>
      <c r="C37" s="83"/>
      <c r="D37" s="83"/>
      <c r="E37" s="85" t="e">
        <f>IF(ISERROR(D37),NA(),IF(A37&lt;=$F$11,($F$9+F20), 0))</f>
        <v>#REF!</v>
      </c>
      <c r="F37" s="88" t="e">
        <f t="shared" si="0"/>
        <v>#REF!</v>
      </c>
      <c r="G37" s="88" t="e">
        <f t="shared" si="1"/>
        <v>#N/A</v>
      </c>
      <c r="H37" s="88" t="e">
        <f t="shared" ref="H37:H39" si="8">F37+G37</f>
        <v>#REF!</v>
      </c>
      <c r="I37" s="89" t="e">
        <f>H37+#REF!</f>
        <v>#REF!</v>
      </c>
      <c r="J37" s="2" t="e">
        <f>IF(ISERROR(A37),NA(),#REF!*E37)</f>
        <v>#N/A</v>
      </c>
      <c r="K37" s="2" t="e">
        <f>IF(ISERROR(A37),NA(),SUM(J$27:J37))</f>
        <v>#N/A</v>
      </c>
      <c r="M37" s="2"/>
      <c r="N37" s="2"/>
      <c r="O37" s="2"/>
      <c r="X37" s="2" t="e">
        <f t="shared" si="4"/>
        <v>#N/A</v>
      </c>
    </row>
    <row r="38" spans="1:24" ht="20.25" customHeight="1" x14ac:dyDescent="0.2">
      <c r="A38" s="83" t="e">
        <f t="shared" si="5"/>
        <v>#REF!</v>
      </c>
      <c r="B38" s="83"/>
      <c r="C38" s="83"/>
      <c r="D38" s="83"/>
      <c r="E38" s="85" t="e">
        <f>IF(ISERROR(D38),NA(),IF(A38&lt;=$F$11,($F$9+F21), 0))</f>
        <v>#REF!</v>
      </c>
      <c r="F38" s="88" t="e">
        <f t="shared" ref="F38" si="9">IF(ISERROR(D38),NA(),IF(A38&lt;=$F$11,$F$13,0))</f>
        <v>#REF!</v>
      </c>
      <c r="G38" s="88" t="e">
        <f t="shared" ref="G38" si="10">IF(ISERROR(E38),NA(),IF(A38&lt;=$F$11,$F$14,0))</f>
        <v>#N/A</v>
      </c>
      <c r="H38" s="88" t="e">
        <f t="shared" ref="H38" si="11">F38+G38</f>
        <v>#REF!</v>
      </c>
      <c r="I38" s="89" t="e">
        <f t="shared" ref="I38" si="12">H38+I37</f>
        <v>#REF!</v>
      </c>
      <c r="J38" s="2"/>
      <c r="K38" s="2"/>
      <c r="M38" s="2"/>
      <c r="N38" s="2"/>
      <c r="O38" s="2"/>
      <c r="X38" s="2"/>
    </row>
    <row r="39" spans="1:24" ht="20.25" customHeight="1" x14ac:dyDescent="0.2">
      <c r="A39" s="83" t="e">
        <f>IF(A37&lt;($L$2+$L$3),A37+1,NA())</f>
        <v>#REF!</v>
      </c>
      <c r="B39" s="83"/>
      <c r="C39" s="83"/>
      <c r="D39" s="83"/>
      <c r="E39" s="85" t="e">
        <f>IF(ISERROR(D39),NA(),IF(A39&lt;=$F$11,($F$9+F21), 0))</f>
        <v>#REF!</v>
      </c>
      <c r="F39" s="88" t="e">
        <f t="shared" si="0"/>
        <v>#REF!</v>
      </c>
      <c r="G39" s="88" t="e">
        <f t="shared" si="1"/>
        <v>#N/A</v>
      </c>
      <c r="H39" s="88" t="e">
        <f t="shared" si="8"/>
        <v>#REF!</v>
      </c>
      <c r="I39" s="89" t="e">
        <f>H39+I37</f>
        <v>#REF!</v>
      </c>
      <c r="J39" s="2" t="e">
        <f>IF(ISERROR(A39),NA(),#REF!*E39)</f>
        <v>#N/A</v>
      </c>
      <c r="K39" s="2" t="e">
        <f>IF(ISERROR(A39),NA(),SUM(J$27:J39))</f>
        <v>#N/A</v>
      </c>
      <c r="M39" s="2"/>
      <c r="N39" s="2"/>
      <c r="O39" s="2"/>
      <c r="X39" s="2" t="e">
        <f t="shared" si="4"/>
        <v>#N/A</v>
      </c>
    </row>
    <row r="40" spans="1:24" x14ac:dyDescent="0.2">
      <c r="A40" s="70" t="s">
        <v>19</v>
      </c>
      <c r="B40" s="70"/>
      <c r="C40" s="70"/>
      <c r="D40" s="70"/>
      <c r="E40" s="71">
        <f>F12*F4</f>
        <v>0</v>
      </c>
      <c r="F40" s="71">
        <f>(F9-F10)*F11</f>
        <v>0</v>
      </c>
      <c r="G40" s="93">
        <f>F14*F11</f>
        <v>0</v>
      </c>
      <c r="H40" s="72"/>
      <c r="I40" s="71">
        <f>F40+G40</f>
        <v>0</v>
      </c>
      <c r="J40" s="2"/>
      <c r="K40" s="2"/>
      <c r="M40" s="2"/>
      <c r="N40" s="2"/>
      <c r="O40" s="2"/>
      <c r="X40" s="2"/>
    </row>
    <row r="41" spans="1:24" ht="21.75" x14ac:dyDescent="0.2">
      <c r="F41" s="82" t="s">
        <v>50</v>
      </c>
      <c r="G41" s="82" t="s">
        <v>51</v>
      </c>
    </row>
    <row r="42" spans="1:24" x14ac:dyDescent="0.2">
      <c r="F42" s="130"/>
      <c r="G42" s="130"/>
    </row>
    <row r="43" spans="1:24" ht="13.5" thickBot="1" x14ac:dyDescent="0.25">
      <c r="A43" s="67" t="s">
        <v>23</v>
      </c>
      <c r="B43" s="67"/>
      <c r="C43" s="67"/>
    </row>
    <row r="44" spans="1:24" ht="21.95" customHeight="1" x14ac:dyDescent="0.2">
      <c r="A44" s="51"/>
      <c r="B44" s="52"/>
      <c r="C44" s="52"/>
      <c r="D44" s="52"/>
      <c r="E44" s="52"/>
      <c r="F44" s="52"/>
      <c r="G44" s="52"/>
      <c r="H44" s="52"/>
      <c r="I44" s="53"/>
    </row>
    <row r="45" spans="1:24" ht="21.95" customHeight="1" thickBot="1" x14ac:dyDescent="0.45">
      <c r="A45" s="54"/>
      <c r="B45" s="75" t="s">
        <v>22</v>
      </c>
      <c r="C45" s="77" t="s">
        <v>36</v>
      </c>
      <c r="D45" s="55"/>
      <c r="E45" s="55"/>
      <c r="G45" s="75" t="s">
        <v>22</v>
      </c>
      <c r="H45" s="77" t="s">
        <v>40</v>
      </c>
      <c r="I45" s="56"/>
    </row>
    <row r="46" spans="1:24" ht="33" customHeight="1" x14ac:dyDescent="0.4">
      <c r="A46" s="54"/>
      <c r="B46" s="78" t="s">
        <v>22</v>
      </c>
      <c r="C46" s="120" t="s">
        <v>38</v>
      </c>
      <c r="D46" s="120"/>
      <c r="E46" s="120"/>
      <c r="F46" s="120"/>
      <c r="G46" s="75" t="s">
        <v>22</v>
      </c>
      <c r="H46" s="79" t="s">
        <v>41</v>
      </c>
      <c r="I46" s="80"/>
      <c r="J46" s="53"/>
      <c r="K46" s="53"/>
    </row>
    <row r="47" spans="1:24" ht="21.95" customHeight="1" x14ac:dyDescent="0.4">
      <c r="A47" s="54"/>
      <c r="B47" s="75" t="s">
        <v>22</v>
      </c>
      <c r="C47" s="77" t="s">
        <v>37</v>
      </c>
      <c r="D47" s="55"/>
      <c r="E47" s="55"/>
      <c r="G47" s="75" t="s">
        <v>22</v>
      </c>
      <c r="H47" s="77" t="s">
        <v>42</v>
      </c>
      <c r="I47" s="56"/>
    </row>
    <row r="48" spans="1:24" ht="27" customHeight="1" x14ac:dyDescent="0.4">
      <c r="A48" s="54"/>
      <c r="B48" s="75" t="s">
        <v>22</v>
      </c>
      <c r="C48" s="119" t="s">
        <v>39</v>
      </c>
      <c r="D48" s="119"/>
      <c r="E48" s="119"/>
      <c r="F48" s="119"/>
      <c r="G48" s="75" t="s">
        <v>22</v>
      </c>
      <c r="H48" s="77" t="s">
        <v>43</v>
      </c>
      <c r="I48" s="56"/>
    </row>
    <row r="49" spans="1:9" ht="21.95" customHeight="1" x14ac:dyDescent="0.2">
      <c r="A49" s="54"/>
      <c r="B49" s="76"/>
      <c r="C49" s="55"/>
      <c r="D49" s="55"/>
      <c r="E49" s="55"/>
      <c r="F49" s="55"/>
      <c r="G49" s="55"/>
      <c r="H49" s="55"/>
      <c r="I49" s="56"/>
    </row>
    <row r="50" spans="1:9" ht="21.95" customHeight="1" thickBot="1" x14ac:dyDescent="0.25">
      <c r="A50" s="57"/>
      <c r="B50" s="58"/>
      <c r="C50" s="58"/>
      <c r="D50" s="58"/>
      <c r="E50" s="58"/>
      <c r="F50" s="58"/>
      <c r="G50" s="58"/>
      <c r="H50" s="58"/>
      <c r="I50" s="59"/>
    </row>
    <row r="52" spans="1:9" ht="20.100000000000001" customHeight="1" x14ac:dyDescent="0.2">
      <c r="A52" s="67" t="s">
        <v>34</v>
      </c>
      <c r="B52" s="67"/>
      <c r="C52" s="67"/>
    </row>
    <row r="53" spans="1:9" ht="20.100000000000001" customHeight="1" x14ac:dyDescent="0.2"/>
    <row r="54" spans="1:9" ht="20.100000000000001" customHeight="1" x14ac:dyDescent="0.4">
      <c r="A54" s="75" t="s">
        <v>22</v>
      </c>
      <c r="B54" t="s">
        <v>30</v>
      </c>
    </row>
    <row r="55" spans="1:9" ht="20.100000000000001" customHeight="1" x14ac:dyDescent="0.4">
      <c r="A55" s="75" t="s">
        <v>22</v>
      </c>
      <c r="B55" t="s">
        <v>27</v>
      </c>
    </row>
    <row r="56" spans="1:9" ht="20.100000000000001" customHeight="1" x14ac:dyDescent="0.4">
      <c r="A56" s="75" t="s">
        <v>22</v>
      </c>
      <c r="B56" t="s">
        <v>28</v>
      </c>
    </row>
    <row r="57" spans="1:9" ht="20.100000000000001" customHeight="1" x14ac:dyDescent="0.4">
      <c r="A57" s="75" t="s">
        <v>22</v>
      </c>
      <c r="B57" t="s">
        <v>44</v>
      </c>
    </row>
    <row r="58" spans="1:9" ht="20.100000000000001" customHeight="1" x14ac:dyDescent="0.4">
      <c r="A58" s="75" t="s">
        <v>22</v>
      </c>
      <c r="B58" t="s">
        <v>63</v>
      </c>
    </row>
    <row r="61" spans="1:9" ht="20.100000000000001" customHeight="1" x14ac:dyDescent="0.25">
      <c r="A61" s="67" t="s">
        <v>35</v>
      </c>
      <c r="B61" s="68"/>
      <c r="C61" s="68"/>
      <c r="E61" s="73"/>
    </row>
    <row r="62" spans="1:9" ht="20.100000000000001" customHeight="1" x14ac:dyDescent="0.2"/>
    <row r="63" spans="1:9" ht="20.100000000000001" customHeight="1" x14ac:dyDescent="0.2">
      <c r="A63" s="67" t="s">
        <v>45</v>
      </c>
    </row>
    <row r="65" spans="2:2" ht="32.25" x14ac:dyDescent="0.4">
      <c r="B65" s="81"/>
    </row>
  </sheetData>
  <dataConsolidate/>
  <mergeCells count="17">
    <mergeCell ref="C48:F48"/>
    <mergeCell ref="C46:F46"/>
    <mergeCell ref="A19:E19"/>
    <mergeCell ref="A14:E14"/>
    <mergeCell ref="A15:E15"/>
    <mergeCell ref="A16:E16"/>
    <mergeCell ref="A17:E17"/>
    <mergeCell ref="A18:E18"/>
    <mergeCell ref="H3:I3"/>
    <mergeCell ref="A13:E13"/>
    <mergeCell ref="B2:G2"/>
    <mergeCell ref="C3:E3"/>
    <mergeCell ref="A4:E4"/>
    <mergeCell ref="A5:E5"/>
    <mergeCell ref="A9:E9"/>
    <mergeCell ref="A10:E10"/>
    <mergeCell ref="A11:E11"/>
  </mergeCells>
  <phoneticPr fontId="2" type="noConversion"/>
  <conditionalFormatting sqref="A28:K40 X28:X40">
    <cfRule type="expression" dxfId="7" priority="12" stopIfTrue="1">
      <formula>ISERROR(A28)</formula>
    </cfRule>
    <cfRule type="expression" dxfId="6" priority="13" stopIfTrue="1">
      <formula>MOD(ROW(),2)=1</formula>
    </cfRule>
  </conditionalFormatting>
  <conditionalFormatting sqref="F4:F5">
    <cfRule type="cellIs" dxfId="5" priority="6" operator="greaterThan">
      <formula>12</formula>
    </cfRule>
  </conditionalFormatting>
  <conditionalFormatting sqref="F9:F10 F12:F14">
    <cfRule type="cellIs" dxfId="4" priority="10" operator="greaterThan">
      <formula>18000</formula>
    </cfRule>
  </conditionalFormatting>
  <conditionalFormatting sqref="F40">
    <cfRule type="cellIs" dxfId="3" priority="3" operator="greaterThan">
      <formula>9999</formula>
    </cfRule>
  </conditionalFormatting>
  <conditionalFormatting sqref="F22:I23">
    <cfRule type="expression" dxfId="2" priority="11" stopIfTrue="1">
      <formula>NOT(randrate)</formula>
    </cfRule>
  </conditionalFormatting>
  <conditionalFormatting sqref="G40">
    <cfRule type="cellIs" dxfId="1" priority="4" operator="greaterThan">
      <formula>19999</formula>
    </cfRule>
  </conditionalFormatting>
  <conditionalFormatting sqref="I39:I40">
    <cfRule type="cellIs" dxfId="0" priority="7" operator="greaterThan">
      <formula>29999</formula>
    </cfRule>
  </conditionalFormatting>
  <dataValidations count="2">
    <dataValidation type="list" allowBlank="1" showInputMessage="1" showErrorMessage="1" sqref="F21:I21" xr:uid="{00000000-0002-0000-0000-000000000000}">
      <formula1>"Yes,No"</formula1>
    </dataValidation>
    <dataValidation type="list" allowBlank="1" showInputMessage="1" showErrorMessage="1" sqref="C28:C39" xr:uid="{2D6BD005-7480-4A76-9D46-8C0C5BAA7D42}">
      <formula1>$L$10:$L$14</formula1>
    </dataValidation>
  </dataValidations>
  <printOptions horizontalCentered="1"/>
  <pageMargins left="0.5" right="0.5" top="0.5" bottom="0.5" header="0.5" footer="0.25"/>
  <pageSetup scale="86" orientation="portrait" r:id="rId1"/>
  <headerFooter scaleWithDoc="0">
    <firstFooter>&amp;R&amp;"Arial,Regular"&amp;8Page &amp;P of &amp;N</firstFooter>
  </headerFooter>
  <ignoredErrors>
    <ignoredError sqref="H39:I39 I34:I36 H37:I37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Savings</vt:lpstr>
      <vt:lpstr>Savings!Print_Area</vt:lpstr>
      <vt:lpstr>Savings!Print_Titles</vt:lpstr>
      <vt:lpstr>randrate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Retirement Savings Calculator</dc:title>
  <dc:creator>Vertex42.com</dc:creator>
  <dc:description>(c) 2008-2015 Vertex42 LLC. All Rights Reserved.</dc:description>
  <cp:lastModifiedBy>Susan Adams</cp:lastModifiedBy>
  <cp:lastPrinted>2024-09-23T21:46:37Z</cp:lastPrinted>
  <dcterms:created xsi:type="dcterms:W3CDTF">2005-04-02T20:59:36Z</dcterms:created>
  <dcterms:modified xsi:type="dcterms:W3CDTF">2024-10-11T17:34:55Z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2008-2015 Vertex42 LLC</vt:lpwstr>
  </property>
  <property fmtid="{D5CDD505-2E9C-101B-9397-08002B2CF9AE}" pid="3" name="Version">
    <vt:lpwstr>1.2.1</vt:lpwstr>
  </property>
</Properties>
</file>